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5360" windowHeight="7455"/>
  </bookViews>
  <sheets>
    <sheet name="Pension Report" sheetId="4" r:id="rId1"/>
    <sheet name="Health Care (OPEB) Report" sheetId="8" r:id="rId2"/>
  </sheets>
  <calcPr calcId="14562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8" l="1"/>
  <c r="F24" i="8" l="1"/>
  <c r="G25" i="8"/>
  <c r="H25" i="8"/>
  <c r="I25" i="8"/>
  <c r="J25" i="8"/>
  <c r="F25" i="8"/>
  <c r="G25" i="4"/>
  <c r="H25" i="4"/>
  <c r="I25" i="4"/>
  <c r="J25" i="4"/>
  <c r="F25" i="4"/>
  <c r="F24" i="4"/>
  <c r="C9" i="8" l="1"/>
  <c r="C11" i="8" l="1"/>
  <c r="C6" i="8"/>
  <c r="H23" i="8" s="1"/>
  <c r="C7" i="8"/>
  <c r="C8" i="8"/>
  <c r="C5" i="8"/>
  <c r="G24" i="8"/>
  <c r="H24" i="8"/>
  <c r="I24" i="8"/>
  <c r="J24" i="8"/>
  <c r="A17" i="4"/>
  <c r="A18" i="4" s="1"/>
  <c r="A19" i="4" s="1"/>
  <c r="A20" i="4" s="1"/>
  <c r="G24" i="4"/>
  <c r="H24" i="4"/>
  <c r="I24" i="4"/>
  <c r="J24" i="4"/>
  <c r="A21" i="4" l="1"/>
  <c r="A22" i="4" s="1"/>
  <c r="A23" i="4" s="1"/>
  <c r="A24" i="4" s="1"/>
  <c r="A25" i="4" s="1"/>
  <c r="A26" i="4" s="1"/>
  <c r="G23" i="8"/>
  <c r="G26" i="8" s="1"/>
  <c r="F23" i="8"/>
  <c r="F26" i="8" s="1"/>
  <c r="J23" i="8"/>
  <c r="I23" i="8"/>
  <c r="A17" i="8" l="1"/>
  <c r="A18" i="8" s="1"/>
  <c r="A19" i="8" l="1"/>
  <c r="A20" i="8" s="1"/>
  <c r="A21" i="8" s="1"/>
  <c r="G23" i="4"/>
  <c r="H23" i="4"/>
  <c r="I23" i="4"/>
  <c r="J23" i="4"/>
  <c r="F23" i="4"/>
  <c r="F26" i="4" s="1"/>
  <c r="A22" i="8" l="1"/>
  <c r="A23" i="8" s="1"/>
  <c r="A24" i="8" s="1"/>
  <c r="A25" i="8" s="1"/>
  <c r="A26" i="8" s="1"/>
  <c r="J26" i="8"/>
  <c r="I26" i="8"/>
  <c r="H26" i="8"/>
  <c r="I26" i="4" l="1"/>
  <c r="J26" i="4"/>
  <c r="H26" i="4"/>
  <c r="G26" i="4"/>
</calcChain>
</file>

<file path=xl/sharedStrings.xml><?xml version="1.0" encoding="utf-8"?>
<sst xmlns="http://schemas.openxmlformats.org/spreadsheetml/2006/main" count="111" uniqueCount="58">
  <si>
    <t>Michigan Department of Treasury</t>
  </si>
  <si>
    <t>Governmental Fund Revenues</t>
  </si>
  <si>
    <t>Enter Local Unit Name</t>
  </si>
  <si>
    <t>Calculated</t>
  </si>
  <si>
    <t>Most Recent Audit Report</t>
  </si>
  <si>
    <t>Pension Trigger Summary</t>
  </si>
  <si>
    <t>Funded ratio</t>
  </si>
  <si>
    <t>All plans combined ARC/Governmental fund revenues</t>
  </si>
  <si>
    <t>Health Care Trigger Summary</t>
  </si>
  <si>
    <t>Line</t>
  </si>
  <si>
    <t>Source of Data</t>
  </si>
  <si>
    <t>Provide the name of your retirement pension system</t>
  </si>
  <si>
    <t>Provide the name of your retirement health care system</t>
  </si>
  <si>
    <t>From Municode</t>
  </si>
  <si>
    <t>Most Recent Actuarial Valuation Report</t>
  </si>
  <si>
    <t>Is this unit a primary unit (County, Township, City, Village)?</t>
  </si>
  <si>
    <t>Contact Name (Chief Financial Officer)</t>
  </si>
  <si>
    <t>All plans combined ADC/Governmental fund revenues</t>
  </si>
  <si>
    <t>Annual required contribution (ARC)</t>
  </si>
  <si>
    <t>Does this plan trigger "underfunded status" as defined by PA 202 of 2017?</t>
  </si>
  <si>
    <t>Plan 1</t>
  </si>
  <si>
    <t>Plan 2</t>
  </si>
  <si>
    <t>Plan 3</t>
  </si>
  <si>
    <t>Plan 4</t>
  </si>
  <si>
    <t>Plan 5</t>
  </si>
  <si>
    <t xml:space="preserve"> </t>
  </si>
  <si>
    <t>Description</t>
  </si>
  <si>
    <t>Actuarially Determined Contribution (ADC)</t>
  </si>
  <si>
    <t>Enter Six-Digit Municode</t>
  </si>
  <si>
    <t xml:space="preserve">Enter retirement health care system's actuarial accrued liabilities </t>
  </si>
  <si>
    <t>Enter retirement pension system's liabilities (total pension liability ending)</t>
  </si>
  <si>
    <t>Enter retirement pension system's assets (plan fiduciary net position ending)</t>
  </si>
  <si>
    <t>Public Act 202 of 2017 Pension Report</t>
  </si>
  <si>
    <t>Public Act 202 of 2017 Health Care (OPEB) Report</t>
  </si>
  <si>
    <t>Title if not CFO</t>
  </si>
  <si>
    <t>Enter retirement health care system's actuarial value of assets</t>
  </si>
  <si>
    <t>Sec. 5(4)(b)</t>
  </si>
  <si>
    <t>Statute Reference</t>
  </si>
  <si>
    <t>Date (plan year ending) of valuation of system's assets and liabilities (e.g. 12/31/2016)</t>
  </si>
  <si>
    <t>Sec. 5(6)</t>
  </si>
  <si>
    <t>Sec. 5(4)(a)</t>
  </si>
  <si>
    <r>
      <rPr>
        <b/>
        <sz val="12"/>
        <color theme="1"/>
        <rFont val="Calibri"/>
        <family val="2"/>
        <scheme val="minor"/>
      </rPr>
      <t>Primary unit triggers:</t>
    </r>
    <r>
      <rPr>
        <sz val="12"/>
        <color theme="1"/>
        <rFont val="Calibri"/>
        <family val="2"/>
        <scheme val="minor"/>
      </rPr>
      <t xml:space="preserve"> Less than 60% funded </t>
    </r>
    <r>
      <rPr>
        <u/>
        <sz val="12"/>
        <color theme="1"/>
        <rFont val="Calibri"/>
        <family val="2"/>
        <scheme val="minor"/>
      </rPr>
      <t>AND</t>
    </r>
    <r>
      <rPr>
        <sz val="12"/>
        <color theme="1"/>
        <rFont val="Calibri"/>
        <family val="2"/>
        <scheme val="minor"/>
      </rPr>
      <t xml:space="preserve"> greater than 10% ADC/Governmental fund revenues. </t>
    </r>
    <r>
      <rPr>
        <b/>
        <sz val="12"/>
        <color theme="1"/>
        <rFont val="Calibri"/>
        <family val="2"/>
        <scheme val="minor"/>
      </rPr>
      <t>Non-Primary unit triggers:</t>
    </r>
    <r>
      <rPr>
        <sz val="12"/>
        <color theme="1"/>
        <rFont val="Calibri"/>
        <family val="2"/>
        <scheme val="minor"/>
      </rPr>
      <t xml:space="preserve"> Less than 60% funded</t>
    </r>
  </si>
  <si>
    <r>
      <rPr>
        <b/>
        <sz val="12"/>
        <color theme="1"/>
        <rFont val="Calibri"/>
        <family val="2"/>
        <scheme val="minor"/>
      </rPr>
      <t>Primary unit triggers:</t>
    </r>
    <r>
      <rPr>
        <sz val="12"/>
        <color theme="1"/>
        <rFont val="Calibri"/>
        <family val="2"/>
        <scheme val="minor"/>
      </rPr>
      <t xml:space="preserve"> Less than 40% funded </t>
    </r>
    <r>
      <rPr>
        <u/>
        <sz val="12"/>
        <color theme="1"/>
        <rFont val="Calibri"/>
        <family val="2"/>
        <scheme val="minor"/>
      </rPr>
      <t>AND</t>
    </r>
    <r>
      <rPr>
        <sz val="12"/>
        <color theme="1"/>
        <rFont val="Calibri"/>
        <family val="2"/>
        <scheme val="minor"/>
      </rPr>
      <t xml:space="preserve"> greater than 12% ARC/Governmental fund revenues. </t>
    </r>
    <r>
      <rPr>
        <b/>
        <sz val="12"/>
        <color theme="1"/>
        <rFont val="Calibri"/>
        <family val="2"/>
        <scheme val="minor"/>
      </rPr>
      <t>Non-Primary unit triggers:</t>
    </r>
    <r>
      <rPr>
        <sz val="12"/>
        <color theme="1"/>
        <rFont val="Calibri"/>
        <family val="2"/>
        <scheme val="minor"/>
      </rPr>
      <t xml:space="preserve"> Less than 40% funded</t>
    </r>
  </si>
  <si>
    <t>5572 (01-18)</t>
  </si>
  <si>
    <t>Contact Email Address</t>
  </si>
  <si>
    <t>Contact Telephone Number</t>
  </si>
  <si>
    <r>
      <rPr>
        <b/>
        <sz val="14"/>
        <color theme="4" tint="-0.249977111117893"/>
        <rFont val="Calibri"/>
        <family val="2"/>
        <scheme val="minor"/>
      </rPr>
      <t>Instructions/Questions:</t>
    </r>
    <r>
      <rPr>
        <sz val="12"/>
        <color theme="4" tint="-0.499984740745262"/>
        <rFont val="Calibri"/>
        <family val="2"/>
        <scheme val="minor"/>
      </rPr>
      <t xml:space="preserve"> </t>
    </r>
    <r>
      <rPr>
        <sz val="12"/>
        <rFont val="Calibri"/>
        <family val="2"/>
        <scheme val="minor"/>
      </rPr>
      <t xml:space="preserve">For a list of detailed instructions on how to complete and submit this form, visit michigan.gov/LocalRetirementReporting. For questions, please email LocalRetirementReporting@michigan.gov. </t>
    </r>
    <r>
      <rPr>
        <b/>
        <sz val="12"/>
        <color theme="4" tint="-0.249977111117893"/>
        <rFont val="Calibri"/>
        <family val="2"/>
        <scheme val="minor"/>
      </rPr>
      <t>Return this original Excel file. Do not submit a scanned image or PDF.</t>
    </r>
  </si>
  <si>
    <t>Fiscal Year (four-digit year only, e.g. 2017)</t>
  </si>
  <si>
    <t>By emailing this report to the Michigan Department of Treasury, the local unit of government acknowledges that these statements are complete and accurate in all known respects. Act 202 of 2017 also requires the local unit of government to electronically submit the form to its governing body.</t>
  </si>
  <si>
    <t>By emailing this report to the Michigan Department of Treasury, the local unit of government acknowledges that these statements are complete and accurate in all known respects.  Act 202 of 2017 also requires the local unit of government to electronically submit the report to its governing body.</t>
  </si>
  <si>
    <t>City of Grand Haven</t>
  </si>
  <si>
    <t>702030</t>
  </si>
  <si>
    <t>James P. Bonamy</t>
  </si>
  <si>
    <t>Finance Director</t>
  </si>
  <si>
    <t>jbonamy@grandhaven.org</t>
  </si>
  <si>
    <t>616 935-3214</t>
  </si>
  <si>
    <t>MERS</t>
  </si>
  <si>
    <t>Retiree Health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</si>
</sst>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lt;=9999999]###\-####;\(###\)\ ###\-####"/>
    <numFmt numFmtId="166" formatCode="0.0%"/>
    <numFmt numFmtId="167" formatCode="m/d/yy;@"/>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u/>
      <sz val="20"/>
      <color theme="1"/>
      <name val="Calibri"/>
      <family val="2"/>
      <scheme val="minor"/>
    </font>
    <font>
      <sz val="12"/>
      <color theme="1"/>
      <name val="Calibri"/>
      <family val="2"/>
      <scheme val="minor"/>
    </font>
    <font>
      <sz val="14"/>
      <color theme="1"/>
      <name val="Calibri"/>
      <family val="2"/>
      <scheme val="minor"/>
    </font>
    <font>
      <sz val="14"/>
      <name val="Calibri"/>
      <family val="2"/>
      <scheme val="minor"/>
    </font>
    <font>
      <b/>
      <u/>
      <sz val="26"/>
      <color theme="1"/>
      <name val="Calibri"/>
      <family val="2"/>
      <scheme val="minor"/>
    </font>
    <font>
      <b/>
      <sz val="26"/>
      <color theme="1"/>
      <name val="Calibri"/>
      <family val="2"/>
      <scheme val="minor"/>
    </font>
    <font>
      <b/>
      <sz val="12"/>
      <color theme="0"/>
      <name val="Calibri"/>
      <family val="2"/>
      <scheme val="minor"/>
    </font>
    <font>
      <sz val="12"/>
      <name val="Calibri"/>
      <family val="2"/>
      <scheme val="minor"/>
    </font>
    <font>
      <sz val="12"/>
      <color theme="0"/>
      <name val="Calibri"/>
      <family val="2"/>
      <scheme val="minor"/>
    </font>
    <font>
      <u/>
      <sz val="11"/>
      <color theme="10"/>
      <name val="Calibri"/>
      <family val="2"/>
      <scheme val="minor"/>
    </font>
    <font>
      <b/>
      <sz val="12"/>
      <color theme="1"/>
      <name val="Calibri"/>
      <family val="2"/>
      <scheme val="minor"/>
    </font>
    <font>
      <u/>
      <sz val="12"/>
      <color theme="1"/>
      <name val="Calibri"/>
      <family val="2"/>
      <scheme val="minor"/>
    </font>
    <font>
      <sz val="9"/>
      <color theme="1"/>
      <name val="Arial"/>
      <family val="2"/>
    </font>
    <font>
      <sz val="12"/>
      <color theme="4" tint="-0.499984740745262"/>
      <name val="Calibri"/>
      <family val="2"/>
      <scheme val="minor"/>
    </font>
    <font>
      <sz val="14"/>
      <color theme="4" tint="-0.249977111117893"/>
      <name val="Calibri"/>
      <family val="2"/>
      <scheme val="minor"/>
    </font>
    <font>
      <b/>
      <sz val="14"/>
      <color theme="4" tint="-0.249977111117893"/>
      <name val="Calibri"/>
      <family val="2"/>
      <scheme val="minor"/>
    </font>
    <font>
      <b/>
      <sz val="12"/>
      <color theme="4" tint="-0.249977111117893"/>
      <name val="Calibri"/>
      <family val="2"/>
      <scheme val="minor"/>
    </font>
  </fonts>
  <fills count="7">
    <fill>
      <patternFill patternType="none"/>
    </fill>
    <fill>
      <patternFill patternType="gray125"/>
    </fill>
    <fill>
      <patternFill patternType="solid">
        <fgColor theme="1"/>
        <bgColor theme="1"/>
      </patternFill>
    </fill>
    <fill>
      <patternFill patternType="solid">
        <fgColor theme="0" tint="-0.14999847407452621"/>
        <bgColor theme="0" tint="-0.14999847407452621"/>
      </patternFill>
    </fill>
    <fill>
      <patternFill patternType="solid">
        <fgColor theme="1"/>
        <bgColor indexed="64"/>
      </patternFill>
    </fill>
    <fill>
      <patternFill patternType="solid">
        <fgColor theme="0" tint="-0.14999847407452621"/>
        <bgColor indexed="64"/>
      </patternFill>
    </fill>
    <fill>
      <patternFill patternType="solid">
        <fgColor theme="0"/>
        <bgColor theme="0" tint="-0.14999847407452621"/>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right/>
      <top/>
      <bottom style="thin">
        <color theme="1"/>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100">
    <xf numFmtId="0" fontId="0" fillId="0" borderId="0" xfId="0"/>
    <xf numFmtId="0" fontId="0" fillId="0" borderId="0" xfId="0" applyAlignment="1">
      <alignment wrapText="1"/>
    </xf>
    <xf numFmtId="0" fontId="2" fillId="0" borderId="0" xfId="0" applyFont="1" applyAlignment="1">
      <alignment horizontal="center"/>
    </xf>
    <xf numFmtId="0" fontId="2" fillId="0" borderId="0" xfId="0" applyFont="1" applyBorder="1" applyAlignment="1">
      <alignment horizontal="center"/>
    </xf>
    <xf numFmtId="0" fontId="0" fillId="0" borderId="0" xfId="0" applyBorder="1"/>
    <xf numFmtId="0" fontId="6" fillId="0" borderId="0" xfId="0" applyFont="1" applyFill="1" applyBorder="1" applyAlignment="1">
      <alignment horizontal="center"/>
    </xf>
    <xf numFmtId="0" fontId="0" fillId="0" borderId="0" xfId="0" applyFill="1" applyBorder="1"/>
    <xf numFmtId="0" fontId="4"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center" wrapText="1"/>
    </xf>
    <xf numFmtId="0" fontId="5" fillId="0" borderId="0" xfId="0" applyFont="1" applyFill="1" applyBorder="1" applyAlignment="1">
      <alignment horizontal="center" wrapText="1"/>
    </xf>
    <xf numFmtId="0" fontId="4" fillId="0" borderId="0" xfId="0" applyFont="1" applyFill="1" applyBorder="1" applyAlignment="1">
      <alignment horizontal="center"/>
    </xf>
    <xf numFmtId="0" fontId="0" fillId="0" borderId="0" xfId="0" applyBorder="1" applyAlignment="1">
      <alignment horizontal="center"/>
    </xf>
    <xf numFmtId="0" fontId="5" fillId="0" borderId="0" xfId="0" applyFont="1" applyFill="1" applyBorder="1" applyAlignment="1">
      <alignment horizontal="left" wrapText="1"/>
    </xf>
    <xf numFmtId="0" fontId="0" fillId="0" borderId="0" xfId="0" applyBorder="1" applyAlignment="1">
      <alignment horizontal="left" wrapText="1"/>
    </xf>
    <xf numFmtId="0" fontId="5" fillId="0" borderId="0" xfId="0" applyFont="1" applyBorder="1" applyAlignment="1">
      <alignment horizontal="center"/>
    </xf>
    <xf numFmtId="0" fontId="5" fillId="0" borderId="0" xfId="0" applyFont="1" applyFill="1" applyBorder="1" applyAlignment="1">
      <alignment horizontal="center"/>
    </xf>
    <xf numFmtId="0" fontId="0" fillId="0" borderId="0" xfId="0" applyFont="1" applyFill="1" applyBorder="1"/>
    <xf numFmtId="0" fontId="5" fillId="0" borderId="0" xfId="0" applyFont="1" applyFill="1" applyBorder="1"/>
    <xf numFmtId="164" fontId="5" fillId="0" borderId="0" xfId="1" applyNumberFormat="1" applyFont="1" applyFill="1" applyBorder="1" applyAlignment="1">
      <alignment horizontal="center"/>
    </xf>
    <xf numFmtId="0" fontId="5" fillId="0" borderId="0" xfId="0" applyFont="1" applyFill="1" applyBorder="1" applyAlignment="1">
      <alignment horizontal="left"/>
    </xf>
    <xf numFmtId="0" fontId="5" fillId="0" borderId="0" xfId="0" applyFont="1" applyFill="1" applyBorder="1" applyAlignment="1">
      <alignment wrapText="1"/>
    </xf>
    <xf numFmtId="0" fontId="5" fillId="0" borderId="1" xfId="0" applyFont="1" applyFill="1" applyBorder="1" applyAlignment="1">
      <alignment horizontal="right"/>
    </xf>
    <xf numFmtId="0" fontId="5" fillId="0" borderId="0" xfId="0" applyFont="1" applyAlignment="1">
      <alignment horizontal="center"/>
    </xf>
    <xf numFmtId="0" fontId="5" fillId="0" borderId="0" xfId="0" applyFont="1"/>
    <xf numFmtId="0" fontId="5" fillId="0" borderId="0" xfId="0" applyFont="1" applyAlignment="1">
      <alignment wrapText="1"/>
    </xf>
    <xf numFmtId="0" fontId="5" fillId="0" borderId="3" xfId="0" applyFont="1" applyFill="1" applyBorder="1" applyAlignment="1">
      <alignment horizontal="right"/>
    </xf>
    <xf numFmtId="0" fontId="5" fillId="0" borderId="5" xfId="0" applyFont="1" applyFill="1" applyBorder="1" applyAlignment="1">
      <alignment horizontal="right"/>
    </xf>
    <xf numFmtId="0" fontId="9" fillId="0" borderId="0" xfId="0" applyFont="1" applyFill="1" applyBorder="1" applyAlignment="1"/>
    <xf numFmtId="0" fontId="8" fillId="0" borderId="0" xfId="0" applyFont="1" applyFill="1" applyBorder="1" applyAlignment="1"/>
    <xf numFmtId="0" fontId="3" fillId="0" borderId="0" xfId="0" applyFont="1" applyFill="1" applyBorder="1" applyAlignment="1"/>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xf numFmtId="164" fontId="5" fillId="3" borderId="11" xfId="1" applyNumberFormat="1" applyFont="1" applyFill="1" applyBorder="1" applyAlignment="1">
      <alignment horizontal="center"/>
    </xf>
    <xf numFmtId="0" fontId="5" fillId="0" borderId="10" xfId="0" applyFont="1" applyBorder="1" applyAlignment="1">
      <alignment horizontal="center"/>
    </xf>
    <xf numFmtId="0" fontId="5" fillId="0" borderId="11" xfId="0" applyFont="1" applyBorder="1"/>
    <xf numFmtId="0" fontId="5" fillId="3" borderId="11" xfId="0" applyFont="1" applyFill="1" applyBorder="1" applyAlignment="1">
      <alignment wrapText="1"/>
    </xf>
    <xf numFmtId="0" fontId="5" fillId="0" borderId="11" xfId="0" applyFont="1" applyBorder="1" applyAlignment="1">
      <alignment horizontal="left" wrapText="1"/>
    </xf>
    <xf numFmtId="164" fontId="5" fillId="0" borderId="11" xfId="1" applyNumberFormat="1" applyFont="1" applyBorder="1" applyAlignment="1">
      <alignment horizontal="center"/>
    </xf>
    <xf numFmtId="0" fontId="5" fillId="3" borderId="11" xfId="0" applyFont="1" applyFill="1" applyBorder="1" applyAlignment="1">
      <alignment horizontal="left" wrapText="1"/>
    </xf>
    <xf numFmtId="0" fontId="5" fillId="0" borderId="0" xfId="0" quotePrefix="1" applyFont="1" applyFill="1" applyBorder="1" applyAlignment="1">
      <alignment horizontal="center"/>
    </xf>
    <xf numFmtId="0" fontId="12" fillId="4" borderId="0" xfId="0" applyFont="1" applyFill="1" applyBorder="1" applyAlignment="1">
      <alignment horizontal="center"/>
    </xf>
    <xf numFmtId="0" fontId="12" fillId="4" borderId="0" xfId="0" applyFont="1" applyFill="1" applyBorder="1"/>
    <xf numFmtId="0" fontId="12" fillId="4" borderId="0" xfId="0" applyFont="1" applyFill="1" applyBorder="1" applyAlignment="1">
      <alignment horizontal="left" wrapText="1"/>
    </xf>
    <xf numFmtId="164" fontId="12" fillId="4" borderId="0" xfId="1" applyNumberFormat="1" applyFont="1" applyFill="1" applyBorder="1" applyAlignment="1">
      <alignment horizontal="center"/>
    </xf>
    <xf numFmtId="0" fontId="12" fillId="4" borderId="10" xfId="0" applyFont="1" applyFill="1" applyBorder="1" applyAlignment="1">
      <alignment horizontal="center"/>
    </xf>
    <xf numFmtId="0" fontId="12" fillId="4" borderId="11" xfId="0" applyFont="1" applyFill="1" applyBorder="1"/>
    <xf numFmtId="0" fontId="12" fillId="4" borderId="11" xfId="0" applyFont="1" applyFill="1" applyBorder="1" applyAlignment="1">
      <alignment horizontal="left" wrapText="1"/>
    </xf>
    <xf numFmtId="164" fontId="12" fillId="4" borderId="11" xfId="1" applyNumberFormat="1" applyFont="1" applyFill="1" applyBorder="1" applyAlignment="1">
      <alignment horizontal="center"/>
    </xf>
    <xf numFmtId="164" fontId="12" fillId="4" borderId="12" xfId="1" applyNumberFormat="1" applyFont="1" applyFill="1" applyBorder="1" applyAlignment="1">
      <alignment horizontal="center"/>
    </xf>
    <xf numFmtId="166" fontId="5" fillId="3" borderId="11" xfId="3" applyNumberFormat="1" applyFont="1" applyFill="1" applyBorder="1" applyAlignment="1">
      <alignment horizontal="right"/>
    </xf>
    <xf numFmtId="166" fontId="5" fillId="0" borderId="0" xfId="3" applyNumberFormat="1" applyFont="1" applyFill="1" applyBorder="1" applyAlignment="1">
      <alignment horizontal="center"/>
    </xf>
    <xf numFmtId="0" fontId="13" fillId="0" borderId="3" xfId="4" applyFill="1" applyBorder="1" applyAlignment="1">
      <alignment horizontal="right"/>
    </xf>
    <xf numFmtId="0" fontId="10" fillId="2" borderId="11" xfId="0" applyFont="1" applyFill="1" applyBorder="1" applyAlignment="1">
      <alignment horizontal="center" wrapText="1"/>
    </xf>
    <xf numFmtId="0" fontId="11" fillId="0" borderId="11" xfId="0" applyFont="1" applyFill="1" applyBorder="1"/>
    <xf numFmtId="0" fontId="5" fillId="0" borderId="11" xfId="0" applyFont="1" applyFill="1" applyBorder="1"/>
    <xf numFmtId="164" fontId="5" fillId="0" borderId="12" xfId="1" applyNumberFormat="1" applyFont="1" applyBorder="1" applyAlignment="1">
      <alignment horizontal="center"/>
    </xf>
    <xf numFmtId="164" fontId="5" fillId="3" borderId="12" xfId="1" applyNumberFormat="1" applyFont="1" applyFill="1" applyBorder="1" applyAlignment="1">
      <alignment horizontal="center"/>
    </xf>
    <xf numFmtId="0" fontId="5" fillId="5" borderId="10" xfId="0" applyFont="1" applyFill="1" applyBorder="1" applyAlignment="1">
      <alignment horizontal="center"/>
    </xf>
    <xf numFmtId="0" fontId="5" fillId="6" borderId="10" xfId="0" applyFont="1" applyFill="1" applyBorder="1" applyAlignment="1">
      <alignment horizontal="center"/>
    </xf>
    <xf numFmtId="0" fontId="5" fillId="6" borderId="11" xfId="0" applyFont="1" applyFill="1" applyBorder="1"/>
    <xf numFmtId="0" fontId="5" fillId="5" borderId="11" xfId="0" applyFont="1" applyFill="1" applyBorder="1"/>
    <xf numFmtId="166" fontId="5" fillId="3" borderId="12" xfId="3" applyNumberFormat="1" applyFont="1" applyFill="1" applyBorder="1" applyAlignment="1">
      <alignment horizontal="right"/>
    </xf>
    <xf numFmtId="0" fontId="16" fillId="0" borderId="0" xfId="0" applyFont="1" applyFill="1" applyBorder="1" applyAlignment="1"/>
    <xf numFmtId="0" fontId="5" fillId="0" borderId="0" xfId="0" applyFont="1" applyFill="1" applyBorder="1" applyAlignment="1">
      <alignment horizontal="right"/>
    </xf>
    <xf numFmtId="165" fontId="11" fillId="0" borderId="0" xfId="0" applyNumberFormat="1" applyFont="1" applyFill="1" applyBorder="1" applyAlignment="1">
      <alignment horizontal="left"/>
    </xf>
    <xf numFmtId="0" fontId="10" fillId="2" borderId="14" xfId="0" applyFont="1" applyFill="1" applyBorder="1" applyAlignment="1">
      <alignment horizontal="left"/>
    </xf>
    <xf numFmtId="0" fontId="10" fillId="2" borderId="14" xfId="0" quotePrefix="1" applyFont="1" applyFill="1" applyBorder="1" applyAlignment="1">
      <alignment horizontal="center"/>
    </xf>
    <xf numFmtId="166" fontId="5" fillId="0" borderId="11" xfId="3" applyNumberFormat="1" applyFont="1" applyBorder="1" applyAlignment="1">
      <alignment horizontal="center"/>
    </xf>
    <xf numFmtId="166" fontId="5" fillId="0" borderId="13" xfId="3" applyNumberFormat="1" applyFont="1" applyBorder="1" applyAlignment="1">
      <alignment horizontal="center"/>
    </xf>
    <xf numFmtId="0" fontId="5" fillId="0" borderId="0" xfId="0" applyFont="1" applyFill="1" applyBorder="1" applyAlignment="1" applyProtection="1">
      <alignment horizontal="center" wrapText="1"/>
      <protection locked="0"/>
    </xf>
    <xf numFmtId="41" fontId="5" fillId="0" borderId="0" xfId="2" applyNumberFormat="1" applyFont="1" applyFill="1" applyBorder="1" applyAlignment="1" applyProtection="1">
      <alignment horizontal="center"/>
      <protection locked="0"/>
    </xf>
    <xf numFmtId="167" fontId="5" fillId="0" borderId="0" xfId="1" applyNumberFormat="1" applyFont="1" applyFill="1" applyBorder="1" applyAlignment="1" applyProtection="1">
      <alignment horizontal="center"/>
      <protection locked="0"/>
    </xf>
    <xf numFmtId="49" fontId="11" fillId="0" borderId="4" xfId="0" applyNumberFormat="1" applyFont="1" applyFill="1" applyBorder="1" applyAlignment="1" applyProtection="1">
      <alignment horizontal="left"/>
      <protection locked="0"/>
    </xf>
    <xf numFmtId="0" fontId="11" fillId="0" borderId="4" xfId="0" applyFont="1" applyFill="1" applyBorder="1" applyAlignment="1" applyProtection="1">
      <alignment horizontal="left"/>
      <protection locked="0"/>
    </xf>
    <xf numFmtId="165" fontId="11" fillId="0" borderId="6" xfId="0" applyNumberFormat="1" applyFont="1" applyFill="1" applyBorder="1" applyAlignment="1" applyProtection="1">
      <alignment horizontal="left"/>
      <protection locked="0"/>
    </xf>
    <xf numFmtId="0" fontId="5" fillId="0" borderId="11" xfId="0" applyFont="1" applyBorder="1" applyAlignment="1" applyProtection="1">
      <alignment horizontal="center" wrapText="1"/>
      <protection locked="0"/>
    </xf>
    <xf numFmtId="0" fontId="5" fillId="0" borderId="12" xfId="0" applyFont="1" applyBorder="1" applyAlignment="1" applyProtection="1">
      <alignment horizontal="center" wrapText="1"/>
      <protection locked="0"/>
    </xf>
    <xf numFmtId="41" fontId="5" fillId="3" borderId="11" xfId="2" applyNumberFormat="1" applyFont="1" applyFill="1" applyBorder="1" applyAlignment="1" applyProtection="1">
      <alignment horizontal="center"/>
      <protection locked="0"/>
    </xf>
    <xf numFmtId="41" fontId="5" fillId="3" borderId="12" xfId="2" applyNumberFormat="1" applyFont="1" applyFill="1" applyBorder="1" applyAlignment="1" applyProtection="1">
      <alignment horizontal="center"/>
      <protection locked="0"/>
    </xf>
    <xf numFmtId="41" fontId="5" fillId="0" borderId="11" xfId="2" applyNumberFormat="1" applyFont="1" applyBorder="1" applyAlignment="1" applyProtection="1">
      <alignment horizontal="center"/>
      <protection locked="0"/>
    </xf>
    <xf numFmtId="41" fontId="5" fillId="0" borderId="12" xfId="2" applyNumberFormat="1" applyFont="1" applyBorder="1" applyAlignment="1" applyProtection="1">
      <alignment horizontal="center"/>
      <protection locked="0"/>
    </xf>
    <xf numFmtId="167" fontId="5" fillId="3" borderId="11" xfId="1" applyNumberFormat="1" applyFont="1" applyFill="1" applyBorder="1" applyAlignment="1" applyProtection="1">
      <alignment horizontal="center"/>
      <protection locked="0"/>
    </xf>
    <xf numFmtId="167" fontId="5" fillId="3" borderId="12" xfId="1" applyNumberFormat="1" applyFont="1" applyFill="1" applyBorder="1" applyAlignment="1" applyProtection="1">
      <alignment horizontal="center"/>
      <protection locked="0"/>
    </xf>
    <xf numFmtId="41" fontId="5" fillId="6" borderId="11" xfId="2" applyNumberFormat="1" applyFont="1" applyFill="1" applyBorder="1" applyAlignment="1" applyProtection="1">
      <alignment horizontal="center"/>
      <protection locked="0"/>
    </xf>
    <xf numFmtId="41" fontId="5" fillId="6" borderId="12" xfId="2" applyNumberFormat="1" applyFont="1" applyFill="1" applyBorder="1" applyAlignment="1" applyProtection="1">
      <alignment horizontal="center"/>
      <protection locked="0"/>
    </xf>
    <xf numFmtId="41" fontId="5" fillId="5" borderId="11" xfId="2" applyNumberFormat="1" applyFont="1" applyFill="1" applyBorder="1" applyAlignment="1" applyProtection="1">
      <alignment horizontal="center"/>
      <protection locked="0"/>
    </xf>
    <xf numFmtId="41" fontId="5" fillId="5" borderId="12" xfId="2" applyNumberFormat="1" applyFont="1" applyFill="1" applyBorder="1" applyAlignment="1" applyProtection="1">
      <alignment horizontal="center"/>
      <protection locked="0"/>
    </xf>
    <xf numFmtId="0" fontId="11" fillId="0" borderId="4" xfId="0" applyFont="1" applyFill="1" applyBorder="1" applyAlignment="1" applyProtection="1">
      <alignment horizontal="left" wrapText="1"/>
      <protection locked="0"/>
    </xf>
    <xf numFmtId="0" fontId="11" fillId="0" borderId="2" xfId="0" applyFont="1" applyFill="1" applyBorder="1" applyAlignment="1" applyProtection="1">
      <alignment horizontal="left" wrapText="1"/>
      <protection locked="0"/>
    </xf>
    <xf numFmtId="0" fontId="3" fillId="0" borderId="0" xfId="0" applyFont="1" applyFill="1" applyBorder="1" applyAlignment="1">
      <alignment horizontal="left" wrapText="1"/>
    </xf>
    <xf numFmtId="0" fontId="7" fillId="0" borderId="7" xfId="0" applyFont="1" applyFill="1" applyBorder="1" applyAlignment="1">
      <alignment horizontal="left" wrapText="1"/>
    </xf>
    <xf numFmtId="0" fontId="7" fillId="0" borderId="8" xfId="0" applyFont="1" applyFill="1" applyBorder="1" applyAlignment="1">
      <alignment horizontal="left" wrapText="1"/>
    </xf>
    <xf numFmtId="0" fontId="7" fillId="0" borderId="9" xfId="0" applyFont="1" applyFill="1" applyBorder="1" applyAlignment="1">
      <alignment horizontal="left" wrapText="1"/>
    </xf>
    <xf numFmtId="0" fontId="16" fillId="0" borderId="0" xfId="0" applyFont="1" applyFill="1" applyBorder="1" applyAlignment="1">
      <alignment horizontal="left"/>
    </xf>
    <xf numFmtId="0" fontId="18" fillId="0" borderId="7" xfId="0" applyFont="1" applyFill="1" applyBorder="1" applyAlignment="1">
      <alignment horizontal="left" vertical="top" wrapText="1"/>
    </xf>
    <xf numFmtId="0" fontId="17" fillId="0" borderId="9" xfId="0" applyFont="1" applyFill="1" applyBorder="1" applyAlignment="1">
      <alignment horizontal="left" vertical="top" wrapText="1"/>
    </xf>
  </cellXfs>
  <cellStyles count="5">
    <cellStyle name="Comma" xfId="1" builtinId="3"/>
    <cellStyle name="Currency" xfId="2" builtinId="4"/>
    <cellStyle name="Hyperlink" xfId="4" builtinId="8"/>
    <cellStyle name="Normal" xfId="0" builtinId="0"/>
    <cellStyle name="Percent" xfId="3" builtinId="5"/>
  </cellStyles>
  <dxfs count="16">
    <dxf>
      <fill>
        <patternFill>
          <bgColor rgb="FFFF0000"/>
        </patternFill>
      </fill>
    </dxf>
    <dxf>
      <fill>
        <patternFill>
          <bgColor rgb="FFFF0000"/>
        </patternFill>
      </fill>
    </dxf>
    <dxf>
      <font>
        <b val="0"/>
        <i val="0"/>
        <strike val="0"/>
        <condense val="0"/>
        <extend val="0"/>
        <outline val="0"/>
        <shadow val="0"/>
        <u val="none"/>
        <vertAlign val="baseline"/>
        <sz val="12"/>
        <color theme="1"/>
        <name val="Calibri"/>
        <scheme val="minor"/>
      </font>
      <numFmt numFmtId="164" formatCode="_(* #,##0_);_(* \(#,##0\);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_(* \(#,##0\);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_(* \(#,##0\);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_(* \(#,##0\);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numFmt numFmtId="164" formatCode="_(* #,##0_);_(* \(#,##0\);_(* &quot;-&quot;??_);_(@_)"/>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dxf>
    <dxf>
      <font>
        <b val="0"/>
        <i val="0"/>
        <strike val="0"/>
        <condense val="0"/>
        <extend val="0"/>
        <outline val="0"/>
        <shadow val="0"/>
        <u val="none"/>
        <vertAlign val="baseline"/>
        <sz val="12"/>
        <color theme="1"/>
        <name val="Calibri"/>
        <scheme val="minor"/>
      </font>
      <fill>
        <patternFill patternType="none">
          <fgColor indexed="64"/>
          <bgColor indexed="65"/>
        </patternFill>
      </fill>
    </dxf>
    <dxf>
      <font>
        <b val="0"/>
        <i val="0"/>
        <strike val="0"/>
        <condense val="0"/>
        <extend val="0"/>
        <outline val="0"/>
        <shadow val="0"/>
        <u val="none"/>
        <vertAlign val="baseline"/>
        <sz val="12"/>
        <color theme="1"/>
        <name val="Calibri"/>
        <scheme val="minor"/>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3" name="Table3" displayName="Table3" ref="A15:J26" totalsRowShown="0" headerRowDxfId="13" dataDxfId="12" dataCellStyle="Comma">
  <tableColumns count="10">
    <tableColumn id="1" name="Line" dataDxfId="11">
      <calculatedColumnFormula>A15+1</calculatedColumnFormula>
    </tableColumn>
    <tableColumn id="2" name="Description" dataDxfId="10"/>
    <tableColumn id="3" name=" " dataDxfId="9"/>
    <tableColumn id="4" name="Source of Data" dataDxfId="8"/>
    <tableColumn id="5" name="Statute Reference" dataDxfId="7"/>
    <tableColumn id="6" name="Plan 1" dataDxfId="6" dataCellStyle="Comma"/>
    <tableColumn id="7" name="Plan 2" dataDxfId="5" dataCellStyle="Comma"/>
    <tableColumn id="8" name="Plan 3" dataDxfId="4" dataCellStyle="Comma"/>
    <tableColumn id="9" name="Plan 4" dataDxfId="3" dataCellStyle="Comma"/>
    <tableColumn id="10" name="Plan 5" dataDxfId="2" dataCellStyle="Comma"/>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michigan.gov/documents/treasury/Local_Units_Municodes_609070_7.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chigan.gov/documents/treasury/Local_Units_Municodes_609070_7.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S31"/>
  <sheetViews>
    <sheetView tabSelected="1" zoomScaleNormal="100" workbookViewId="0">
      <pane xSplit="3" topLeftCell="E1" activePane="topRight" state="frozenSplit"/>
      <selection activeCell="B13" sqref="B13:C13"/>
      <selection pane="topRight" activeCell="F26" sqref="F26"/>
    </sheetView>
  </sheetViews>
  <sheetFormatPr defaultColWidth="9.140625" defaultRowHeight="15" x14ac:dyDescent="0.25"/>
  <cols>
    <col min="1" max="1" width="5.85546875" style="2" customWidth="1"/>
    <col min="2" max="2" width="42" style="2" customWidth="1"/>
    <col min="3" max="3" width="41.7109375" style="2" customWidth="1"/>
    <col min="4" max="4" width="51.5703125" style="2" customWidth="1"/>
    <col min="5" max="5" width="12.140625" customWidth="1"/>
    <col min="6" max="10" width="20.140625" style="1" customWidth="1"/>
    <col min="11" max="11" width="36.140625" style="12" customWidth="1"/>
    <col min="12" max="12" width="37.140625" style="12" customWidth="1"/>
    <col min="13" max="13" width="16.140625" style="6" customWidth="1"/>
    <col min="14" max="16" width="9.140625" style="6"/>
    <col min="17" max="17" width="15.140625" style="6" customWidth="1"/>
    <col min="18" max="16384" width="9.140625" style="6"/>
  </cols>
  <sheetData>
    <row r="1" spans="1:19" ht="16.899999999999999" customHeight="1" x14ac:dyDescent="0.65">
      <c r="A1" s="66" t="s">
        <v>0</v>
      </c>
      <c r="B1" s="66"/>
      <c r="C1" s="66"/>
      <c r="D1" s="29"/>
      <c r="E1" s="29"/>
      <c r="F1" s="29"/>
      <c r="G1" s="29"/>
      <c r="H1" s="29"/>
      <c r="I1" s="29"/>
      <c r="J1" s="29"/>
      <c r="K1" s="11"/>
      <c r="L1" s="11"/>
      <c r="M1" s="7"/>
      <c r="N1" s="7"/>
      <c r="O1" s="7"/>
      <c r="P1" s="7"/>
      <c r="Q1" s="7"/>
      <c r="R1" s="7"/>
      <c r="S1" s="7"/>
    </row>
    <row r="2" spans="1:19" ht="16.899999999999999" customHeight="1" x14ac:dyDescent="0.65">
      <c r="A2" s="97" t="s">
        <v>43</v>
      </c>
      <c r="B2" s="97"/>
      <c r="C2" s="28"/>
      <c r="D2" s="29"/>
      <c r="E2" s="29"/>
      <c r="F2" s="29"/>
      <c r="G2" s="29"/>
      <c r="H2" s="29"/>
      <c r="I2" s="29"/>
      <c r="J2" s="29"/>
      <c r="K2" s="11"/>
      <c r="L2" s="11"/>
      <c r="M2" s="7"/>
      <c r="N2" s="7"/>
      <c r="O2" s="7"/>
      <c r="P2" s="7"/>
      <c r="Q2" s="7"/>
      <c r="R2" s="7"/>
      <c r="S2" s="7"/>
    </row>
    <row r="3" spans="1:19" ht="21" x14ac:dyDescent="0.4">
      <c r="A3" s="30" t="s">
        <v>32</v>
      </c>
      <c r="B3" s="30"/>
      <c r="C3" s="30"/>
      <c r="D3" s="30"/>
      <c r="E3" s="30"/>
      <c r="F3" s="30"/>
      <c r="G3" s="30"/>
      <c r="H3" s="30"/>
      <c r="I3" s="30"/>
      <c r="J3" s="30"/>
      <c r="K3" s="5"/>
      <c r="L3" s="5"/>
      <c r="M3" s="8"/>
      <c r="N3" s="8"/>
      <c r="O3" s="8"/>
      <c r="P3" s="8"/>
      <c r="Q3" s="8"/>
      <c r="R3" s="8"/>
      <c r="S3" s="8"/>
    </row>
    <row r="4" spans="1:19" s="17" customFormat="1" ht="18.600000000000001" thickBot="1" x14ac:dyDescent="0.4">
      <c r="A4" s="5"/>
      <c r="B4" s="5"/>
      <c r="C4" s="5"/>
      <c r="D4" s="5"/>
      <c r="E4" s="5"/>
      <c r="F4" s="9"/>
      <c r="G4" s="9"/>
      <c r="H4" s="9"/>
      <c r="I4" s="9"/>
      <c r="J4" s="9"/>
      <c r="K4" s="5"/>
      <c r="L4" s="5"/>
      <c r="M4" s="5"/>
      <c r="N4" s="5"/>
      <c r="O4" s="5"/>
      <c r="P4" s="5"/>
      <c r="Q4" s="5"/>
      <c r="R4" s="5"/>
      <c r="S4" s="5"/>
    </row>
    <row r="5" spans="1:19" s="18" customFormat="1" ht="15.6" x14ac:dyDescent="0.3">
      <c r="A5" s="16"/>
      <c r="B5" s="22" t="s">
        <v>2</v>
      </c>
      <c r="C5" s="92" t="s">
        <v>50</v>
      </c>
      <c r="D5" s="23"/>
      <c r="E5" s="24"/>
      <c r="F5" s="25"/>
      <c r="G5" s="25"/>
      <c r="H5" s="25"/>
      <c r="I5" s="25"/>
      <c r="J5" s="25"/>
      <c r="K5" s="16"/>
      <c r="L5" s="16"/>
      <c r="M5" s="16"/>
      <c r="N5" s="16"/>
      <c r="O5" s="16"/>
      <c r="P5" s="16"/>
      <c r="Q5" s="16"/>
      <c r="R5" s="16"/>
      <c r="S5" s="16"/>
    </row>
    <row r="6" spans="1:19" s="18" customFormat="1" ht="15.6" x14ac:dyDescent="0.3">
      <c r="A6" s="16"/>
      <c r="B6" s="55" t="s">
        <v>28</v>
      </c>
      <c r="C6" s="76" t="s">
        <v>51</v>
      </c>
      <c r="D6" s="23"/>
      <c r="E6" s="24"/>
      <c r="F6" s="25"/>
      <c r="G6" s="25"/>
      <c r="H6" s="25"/>
      <c r="I6" s="25"/>
      <c r="J6" s="25"/>
      <c r="K6" s="16"/>
      <c r="L6" s="16"/>
      <c r="M6" s="16"/>
      <c r="N6" s="16"/>
      <c r="O6" s="16"/>
      <c r="P6" s="16"/>
      <c r="Q6" s="16"/>
      <c r="R6" s="16"/>
      <c r="S6" s="16"/>
    </row>
    <row r="7" spans="1:19" s="18" customFormat="1" ht="15.6" x14ac:dyDescent="0.3">
      <c r="A7" s="16"/>
      <c r="B7" s="26" t="s">
        <v>47</v>
      </c>
      <c r="C7" s="77">
        <v>2017</v>
      </c>
      <c r="D7" s="23"/>
      <c r="E7" s="24"/>
      <c r="F7" s="25"/>
      <c r="G7" s="25"/>
      <c r="H7" s="25"/>
      <c r="I7" s="25"/>
      <c r="J7" s="25"/>
      <c r="K7" s="16"/>
      <c r="L7" s="16"/>
      <c r="M7" s="16"/>
      <c r="N7" s="16"/>
      <c r="O7" s="16"/>
      <c r="P7" s="16"/>
      <c r="Q7" s="16"/>
      <c r="R7" s="16"/>
      <c r="S7" s="16"/>
    </row>
    <row r="8" spans="1:19" s="18" customFormat="1" ht="15.6" x14ac:dyDescent="0.3">
      <c r="A8" s="16"/>
      <c r="B8" s="26" t="s">
        <v>16</v>
      </c>
      <c r="C8" s="91" t="s">
        <v>52</v>
      </c>
      <c r="D8" s="23"/>
      <c r="E8" s="24"/>
      <c r="F8" s="25"/>
      <c r="G8" s="25"/>
      <c r="H8" s="25"/>
      <c r="I8" s="25"/>
      <c r="J8" s="25"/>
      <c r="K8" s="16"/>
      <c r="L8" s="16"/>
      <c r="M8" s="16"/>
      <c r="N8" s="16"/>
      <c r="O8" s="16"/>
      <c r="P8" s="16"/>
      <c r="Q8" s="16"/>
      <c r="R8" s="16"/>
      <c r="S8" s="16"/>
    </row>
    <row r="9" spans="1:19" s="18" customFormat="1" ht="15.6" x14ac:dyDescent="0.3">
      <c r="A9" s="16"/>
      <c r="B9" s="26" t="s">
        <v>34</v>
      </c>
      <c r="C9" s="91" t="s">
        <v>53</v>
      </c>
      <c r="D9" s="23"/>
      <c r="E9" s="24"/>
      <c r="F9" s="25"/>
      <c r="G9" s="25"/>
      <c r="H9" s="25"/>
      <c r="I9" s="25"/>
      <c r="J9" s="25"/>
      <c r="K9" s="16"/>
      <c r="L9" s="16"/>
      <c r="M9" s="16"/>
      <c r="N9" s="16"/>
      <c r="O9" s="16"/>
      <c r="P9" s="16"/>
      <c r="Q9" s="16"/>
      <c r="R9" s="16"/>
      <c r="S9" s="16"/>
    </row>
    <row r="10" spans="1:19" s="18" customFormat="1" ht="15.6" x14ac:dyDescent="0.3">
      <c r="A10" s="16"/>
      <c r="B10" s="26" t="s">
        <v>44</v>
      </c>
      <c r="C10" s="91" t="s">
        <v>54</v>
      </c>
      <c r="D10" s="23"/>
      <c r="E10" s="24"/>
      <c r="F10" s="25"/>
      <c r="G10" s="25"/>
      <c r="H10" s="25"/>
      <c r="I10" s="25"/>
      <c r="J10" s="25"/>
      <c r="K10" s="16"/>
      <c r="L10" s="16"/>
      <c r="M10" s="16"/>
      <c r="N10" s="16"/>
      <c r="O10" s="16"/>
      <c r="P10" s="16"/>
      <c r="Q10" s="16"/>
      <c r="R10" s="16"/>
      <c r="S10" s="16"/>
    </row>
    <row r="11" spans="1:19" s="18" customFormat="1" ht="16.149999999999999" thickBot="1" x14ac:dyDescent="0.35">
      <c r="A11" s="16"/>
      <c r="B11" s="27" t="s">
        <v>45</v>
      </c>
      <c r="C11" s="78" t="s">
        <v>55</v>
      </c>
      <c r="D11" s="23"/>
      <c r="E11" s="24"/>
      <c r="F11" s="25"/>
      <c r="G11" s="25"/>
      <c r="H11" s="25"/>
      <c r="I11" s="25"/>
      <c r="J11" s="25"/>
      <c r="K11" s="16"/>
      <c r="L11" s="16"/>
      <c r="M11" s="16"/>
      <c r="N11" s="16"/>
      <c r="O11" s="16"/>
      <c r="P11" s="16"/>
      <c r="Q11" s="16"/>
      <c r="R11" s="16"/>
      <c r="S11" s="16"/>
    </row>
    <row r="12" spans="1:19" s="18" customFormat="1" ht="15.6" x14ac:dyDescent="0.3">
      <c r="A12" s="16"/>
      <c r="B12" s="67"/>
      <c r="C12" s="68"/>
      <c r="D12" s="23"/>
      <c r="E12" s="24"/>
      <c r="F12" s="25"/>
      <c r="G12" s="25"/>
      <c r="H12" s="25"/>
      <c r="I12" s="25"/>
      <c r="J12" s="25"/>
      <c r="K12" s="16"/>
      <c r="L12" s="16"/>
      <c r="M12" s="16"/>
      <c r="N12" s="16"/>
      <c r="O12" s="16"/>
      <c r="P12" s="16"/>
      <c r="Q12" s="16"/>
      <c r="R12" s="16"/>
      <c r="S12" s="16"/>
    </row>
    <row r="13" spans="1:19" s="18" customFormat="1" ht="72" customHeight="1" x14ac:dyDescent="0.3">
      <c r="A13" s="16"/>
      <c r="B13" s="98" t="s">
        <v>46</v>
      </c>
      <c r="C13" s="99"/>
      <c r="D13" s="23"/>
      <c r="E13" s="24"/>
      <c r="F13" s="25"/>
      <c r="G13" s="25"/>
      <c r="H13" s="25"/>
      <c r="I13" s="25"/>
      <c r="J13" s="25"/>
      <c r="K13" s="16"/>
      <c r="L13" s="16"/>
      <c r="M13" s="16"/>
      <c r="N13" s="16"/>
      <c r="O13" s="16"/>
      <c r="P13" s="16"/>
      <c r="Q13" s="16"/>
      <c r="R13" s="16"/>
      <c r="S13" s="16"/>
    </row>
    <row r="14" spans="1:19" s="18" customFormat="1" ht="15.6" x14ac:dyDescent="0.3">
      <c r="A14" s="16"/>
      <c r="D14" s="16"/>
      <c r="E14" s="20"/>
      <c r="F14" s="10"/>
      <c r="G14" s="10"/>
      <c r="H14" s="10"/>
      <c r="I14" s="10"/>
      <c r="J14" s="10"/>
      <c r="K14" s="16"/>
      <c r="L14" s="16"/>
      <c r="M14" s="16"/>
      <c r="N14" s="16"/>
      <c r="O14" s="16"/>
      <c r="P14" s="16"/>
      <c r="Q14" s="16"/>
      <c r="R14" s="16"/>
      <c r="S14" s="16"/>
    </row>
    <row r="15" spans="1:19" s="16" customFormat="1" ht="31.15" x14ac:dyDescent="0.3">
      <c r="A15" s="16" t="s">
        <v>9</v>
      </c>
      <c r="B15" s="20" t="s">
        <v>26</v>
      </c>
      <c r="C15" s="43" t="s">
        <v>25</v>
      </c>
      <c r="D15" s="16" t="s">
        <v>10</v>
      </c>
      <c r="E15" s="10" t="s">
        <v>37</v>
      </c>
      <c r="F15" s="16" t="s">
        <v>20</v>
      </c>
      <c r="G15" s="16" t="s">
        <v>21</v>
      </c>
      <c r="H15" s="16" t="s">
        <v>22</v>
      </c>
      <c r="I15" s="16" t="s">
        <v>23</v>
      </c>
      <c r="J15" s="16" t="s">
        <v>24</v>
      </c>
    </row>
    <row r="16" spans="1:19" s="18" customFormat="1" ht="15.6" x14ac:dyDescent="0.3">
      <c r="A16" s="16">
        <v>1</v>
      </c>
      <c r="B16" s="18" t="s">
        <v>11</v>
      </c>
      <c r="D16" s="18" t="s">
        <v>14</v>
      </c>
      <c r="E16" s="18" t="s">
        <v>39</v>
      </c>
      <c r="F16" s="73" t="s">
        <v>56</v>
      </c>
      <c r="G16" s="73"/>
      <c r="H16" s="73"/>
      <c r="I16" s="73"/>
      <c r="J16" s="73"/>
      <c r="K16" s="16"/>
      <c r="L16" s="16"/>
    </row>
    <row r="17" spans="1:19" s="18" customFormat="1" ht="15.6" x14ac:dyDescent="0.3">
      <c r="A17" s="16">
        <f t="shared" ref="A17:A26" si="0">A16+1</f>
        <v>2</v>
      </c>
      <c r="B17" s="18" t="s">
        <v>31</v>
      </c>
      <c r="D17" s="18" t="s">
        <v>4</v>
      </c>
      <c r="E17" s="18" t="s">
        <v>36</v>
      </c>
      <c r="F17" s="74">
        <v>78819696</v>
      </c>
      <c r="G17" s="74"/>
      <c r="H17" s="74"/>
      <c r="I17" s="74"/>
      <c r="J17" s="74"/>
      <c r="K17" s="16"/>
      <c r="L17" s="16"/>
    </row>
    <row r="18" spans="1:19" s="18" customFormat="1" ht="15.6" x14ac:dyDescent="0.3">
      <c r="A18" s="16">
        <f t="shared" si="0"/>
        <v>3</v>
      </c>
      <c r="B18" s="18" t="s">
        <v>30</v>
      </c>
      <c r="D18" s="18" t="s">
        <v>4</v>
      </c>
      <c r="E18" s="18" t="s">
        <v>36</v>
      </c>
      <c r="F18" s="74">
        <v>104272312</v>
      </c>
      <c r="G18" s="74"/>
      <c r="H18" s="74"/>
      <c r="I18" s="74"/>
      <c r="J18" s="74"/>
      <c r="K18" s="16"/>
      <c r="L18" s="16"/>
    </row>
    <row r="19" spans="1:19" s="18" customFormat="1" ht="15.6" x14ac:dyDescent="0.3">
      <c r="A19" s="16">
        <f>A18+1</f>
        <v>4</v>
      </c>
      <c r="B19" s="18" t="s">
        <v>38</v>
      </c>
      <c r="D19" s="18" t="s">
        <v>4</v>
      </c>
      <c r="E19" s="18" t="s">
        <v>39</v>
      </c>
      <c r="F19" s="75">
        <v>42735</v>
      </c>
      <c r="G19" s="75"/>
      <c r="H19" s="75"/>
      <c r="I19" s="75"/>
      <c r="J19" s="75"/>
      <c r="K19" s="16"/>
      <c r="L19" s="16"/>
    </row>
    <row r="20" spans="1:19" s="18" customFormat="1" ht="15.6" x14ac:dyDescent="0.3">
      <c r="A20" s="16">
        <f>+A19+1</f>
        <v>5</v>
      </c>
      <c r="B20" s="18" t="s">
        <v>27</v>
      </c>
      <c r="D20" s="18" t="s">
        <v>4</v>
      </c>
      <c r="E20" s="18" t="s">
        <v>36</v>
      </c>
      <c r="F20" s="74">
        <v>2232504</v>
      </c>
      <c r="G20" s="74"/>
      <c r="H20" s="74"/>
      <c r="I20" s="74"/>
      <c r="J20" s="74"/>
      <c r="K20" s="16"/>
      <c r="L20" s="16"/>
    </row>
    <row r="21" spans="1:19" s="18" customFormat="1" ht="15.6" x14ac:dyDescent="0.3">
      <c r="A21" s="16">
        <f>A20+1</f>
        <v>6</v>
      </c>
      <c r="B21" s="18" t="s">
        <v>1</v>
      </c>
      <c r="D21" s="18" t="s">
        <v>4</v>
      </c>
      <c r="E21" s="18" t="s">
        <v>36</v>
      </c>
      <c r="F21" s="74">
        <v>13168741</v>
      </c>
      <c r="G21" s="74"/>
      <c r="H21" s="74"/>
      <c r="I21" s="74"/>
      <c r="J21" s="74"/>
      <c r="K21" s="16"/>
      <c r="L21" s="16"/>
    </row>
    <row r="22" spans="1:19" s="18" customFormat="1" ht="15.75" x14ac:dyDescent="0.25">
      <c r="A22" s="44">
        <f>+A21+1</f>
        <v>7</v>
      </c>
      <c r="B22" s="45" t="s">
        <v>5</v>
      </c>
      <c r="C22" s="45"/>
      <c r="D22" s="46"/>
      <c r="E22" s="46"/>
      <c r="F22" s="47"/>
      <c r="G22" s="47"/>
      <c r="H22" s="47"/>
      <c r="I22" s="47"/>
      <c r="J22" s="47"/>
      <c r="Q22" s="16"/>
      <c r="R22" s="16"/>
      <c r="S22" s="16"/>
    </row>
    <row r="23" spans="1:19" s="18" customFormat="1" ht="15.75" x14ac:dyDescent="0.25">
      <c r="A23" s="16">
        <f t="shared" si="0"/>
        <v>8</v>
      </c>
      <c r="B23" s="18" t="s">
        <v>15</v>
      </c>
      <c r="D23" s="13" t="s">
        <v>13</v>
      </c>
      <c r="F23" s="19" t="str">
        <f>IF(OR(MID($C$6,3,1)="0",MID($C$6,3,1)="1",MID($C$6,3,1)="2",MID($C$6,3,1)="3"),"YES","NO")</f>
        <v>YES</v>
      </c>
      <c r="G23" s="19" t="str">
        <f>IF(OR(MID($C$6,3,1)="0",MID($C$6,3,1)="1",MID($C$6,3,1)="2",MID($C$6,3,1)="3"),"YES","NO")</f>
        <v>YES</v>
      </c>
      <c r="H23" s="19" t="str">
        <f>IF(OR(MID($C$6,3,1)="0",MID($C$6,3,1)="1",MID($C$6,3,1)="2",MID($C$6,3,1)="3"),"YES","NO")</f>
        <v>YES</v>
      </c>
      <c r="I23" s="19" t="str">
        <f>IF(OR(MID($C$6,3,1)="0",MID($C$6,3,1)="1",MID($C$6,3,1)="2",MID($C$6,3,1)="3"),"YES","NO")</f>
        <v>YES</v>
      </c>
      <c r="J23" s="19" t="str">
        <f>IF(OR(MID($C$6,3,1)="0",MID($C$6,3,1)="1",MID($C$6,3,1)="2",MID($C$6,3,1)="3"),"YES","NO")</f>
        <v>YES</v>
      </c>
      <c r="Q23" s="16"/>
      <c r="R23" s="16"/>
      <c r="S23" s="16"/>
    </row>
    <row r="24" spans="1:19" s="18" customFormat="1" ht="15.75" x14ac:dyDescent="0.25">
      <c r="A24" s="16">
        <f t="shared" si="0"/>
        <v>9</v>
      </c>
      <c r="B24" s="18" t="s">
        <v>6</v>
      </c>
      <c r="D24" s="13" t="s">
        <v>3</v>
      </c>
      <c r="E24" s="18" t="s">
        <v>36</v>
      </c>
      <c r="F24" s="54">
        <f>IFERROR(F17/F18,"")</f>
        <v>0.75590244896459191</v>
      </c>
      <c r="G24" s="54" t="str">
        <f>IFERROR(G17/G18,"")</f>
        <v/>
      </c>
      <c r="H24" s="54" t="str">
        <f>IFERROR(H17/H18,"")</f>
        <v/>
      </c>
      <c r="I24" s="54" t="str">
        <f>IFERROR(I17/I18,"")</f>
        <v/>
      </c>
      <c r="J24" s="54" t="str">
        <f>IFERROR(J17/J18,"")</f>
        <v/>
      </c>
      <c r="Q24" s="16"/>
      <c r="R24" s="16"/>
      <c r="S24" s="16"/>
    </row>
    <row r="25" spans="1:19" s="18" customFormat="1" ht="15.75" x14ac:dyDescent="0.25">
      <c r="A25" s="16">
        <f t="shared" si="0"/>
        <v>10</v>
      </c>
      <c r="B25" s="18" t="s">
        <v>17</v>
      </c>
      <c r="D25" s="13" t="s">
        <v>3</v>
      </c>
      <c r="E25" s="18" t="s">
        <v>36</v>
      </c>
      <c r="F25" s="54">
        <f>IFERROR(SUM($F$20:$J$20)/F21,0)</f>
        <v>0.1695305572491706</v>
      </c>
      <c r="G25" s="54">
        <f t="shared" ref="G25:J25" si="1">IFERROR(SUM($F$20:$J$20)/G21,0)</f>
        <v>0</v>
      </c>
      <c r="H25" s="54">
        <f t="shared" si="1"/>
        <v>0</v>
      </c>
      <c r="I25" s="54">
        <f t="shared" si="1"/>
        <v>0</v>
      </c>
      <c r="J25" s="54">
        <f t="shared" si="1"/>
        <v>0</v>
      </c>
      <c r="Q25" s="16"/>
      <c r="R25" s="16"/>
      <c r="S25" s="16"/>
    </row>
    <row r="26" spans="1:19" s="18" customFormat="1" ht="47.25" x14ac:dyDescent="0.25">
      <c r="A26" s="16">
        <f t="shared" si="0"/>
        <v>11</v>
      </c>
      <c r="B26" s="18" t="s">
        <v>19</v>
      </c>
      <c r="D26" s="21" t="s">
        <v>41</v>
      </c>
      <c r="E26" s="18" t="s">
        <v>36</v>
      </c>
      <c r="F26" s="19" t="str">
        <f>IF(F23="YES",IF(AND(F24&lt;0.6,F25&gt;0.1),"YES","NO"),(IF(F24&lt;0.6,"YES","NO")))</f>
        <v>NO</v>
      </c>
      <c r="G26" s="19" t="str">
        <f>IF(G23="YES",IF(AND(G24&lt;0.6,G25&gt;0.1),"YES","NO"),(IF(G24&lt;0.6,"YES","NO")))</f>
        <v>NO</v>
      </c>
      <c r="H26" s="19" t="str">
        <f>IF(H23="YES",IF(AND(H24&lt;0.6,H25&gt;0.1),"YES","NO"),(IF(H24&lt;0.6,"YES","NO")))</f>
        <v>NO</v>
      </c>
      <c r="I26" s="19" t="str">
        <f>IF(I23="YES",IF(AND(I24&lt;0.6,I25&gt;0.1),"YES","NO"),(IF(I24&lt;0.6,"YES","NO")))</f>
        <v>NO</v>
      </c>
      <c r="J26" s="19" t="str">
        <f>IF(J23="YES",IF(AND(J24&lt;0.6,J25&gt;0.1),"YES","NO"),(IF(J24&lt;0.6,"YES","NO")))</f>
        <v>NO</v>
      </c>
      <c r="Q26" s="16"/>
      <c r="R26" s="16"/>
      <c r="S26" s="16"/>
    </row>
    <row r="27" spans="1:19" s="18" customFormat="1" ht="15.75" x14ac:dyDescent="0.25">
      <c r="A27" s="23"/>
      <c r="B27" s="23"/>
      <c r="C27" s="23"/>
      <c r="D27" s="23"/>
      <c r="E27" s="24"/>
      <c r="F27" s="25"/>
      <c r="G27" s="25"/>
      <c r="H27" s="25"/>
      <c r="I27" s="25"/>
      <c r="J27" s="25"/>
      <c r="K27" s="15"/>
      <c r="L27" s="15"/>
    </row>
    <row r="28" spans="1:19" s="18" customFormat="1" ht="39.75" customHeight="1" x14ac:dyDescent="0.3">
      <c r="A28" s="94" t="s">
        <v>49</v>
      </c>
      <c r="B28" s="95"/>
      <c r="C28" s="95"/>
      <c r="D28" s="95"/>
      <c r="E28" s="95"/>
      <c r="F28" s="96"/>
      <c r="G28" s="24"/>
      <c r="H28" s="24"/>
      <c r="I28" s="24"/>
      <c r="J28" s="24"/>
      <c r="K28" s="15"/>
      <c r="L28" s="15"/>
    </row>
    <row r="29" spans="1:19" ht="84.75" customHeight="1" x14ac:dyDescent="0.35">
      <c r="E29" s="93"/>
      <c r="F29" s="93"/>
      <c r="G29"/>
      <c r="H29"/>
      <c r="I29"/>
      <c r="J29"/>
    </row>
    <row r="31" spans="1:19" x14ac:dyDescent="0.25">
      <c r="E31" s="4"/>
    </row>
  </sheetData>
  <sheetProtection password="D8AB" sheet="1" objects="1" scenarios="1"/>
  <protectedRanges>
    <protectedRange sqref="F16:J19 F21:J21 C5:C12" name="Pension"/>
  </protectedRanges>
  <dataConsolidate/>
  <mergeCells count="4">
    <mergeCell ref="E29:F29"/>
    <mergeCell ref="A28:F28"/>
    <mergeCell ref="A2:B2"/>
    <mergeCell ref="B13:C13"/>
  </mergeCells>
  <conditionalFormatting sqref="F26">
    <cfRule type="cellIs" dxfId="15" priority="2" operator="equal">
      <formula>"YES"</formula>
    </cfRule>
  </conditionalFormatting>
  <conditionalFormatting sqref="G26:J26">
    <cfRule type="cellIs" dxfId="14" priority="1" operator="equal">
      <formula>"YES"</formula>
    </cfRule>
  </conditionalFormatting>
  <dataValidations count="5">
    <dataValidation type="decimal" allowBlank="1" showInputMessage="1" showErrorMessage="1" error="Please enter a number" sqref="F17:J17 F20:J21">
      <formula1>0</formula1>
      <formula2>99999999999999900000</formula2>
    </dataValidation>
    <dataValidation type="decimal" allowBlank="1" showInputMessage="1" showErrorMessage="1" error="Please enter a number_x000a_" sqref="F18:J18">
      <formula1>0</formula1>
      <formula2>999999999999999000</formula2>
    </dataValidation>
    <dataValidation type="whole" showInputMessage="1" showErrorMessage="1" error="Please enter a number_x000a_" sqref="F22:J22">
      <formula1>0</formula1>
      <formula2>9999999999</formula2>
    </dataValidation>
    <dataValidation allowBlank="1" showInputMessage="1" showErrorMessage="1" promptTitle="Year" prompt="4-Digit Year Only" sqref="C7"/>
    <dataValidation type="date" allowBlank="1" showInputMessage="1" showErrorMessage="1" promptTitle="Date" prompt="12/31/2016 format._x000a_Not December 31, 2016. " sqref="F19:J19">
      <formula1>42005</formula1>
      <formula2>55153</formula2>
    </dataValidation>
  </dataValidations>
  <hyperlinks>
    <hyperlink ref="B6" r:id="rId1"/>
  </hyperlinks>
  <pageMargins left="0.25" right="0.25" top="0.5" bottom="0.5" header="0.3" footer="0.3"/>
  <pageSetup scale="53" orientation="landscape"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29"/>
  <sheetViews>
    <sheetView topLeftCell="A7" zoomScaleNormal="100" workbookViewId="0">
      <pane xSplit="3" topLeftCell="E1" activePane="topRight" state="frozenSplit"/>
      <selection activeCell="F10" sqref="F10"/>
      <selection pane="topRight" activeCell="F13" sqref="F13"/>
    </sheetView>
  </sheetViews>
  <sheetFormatPr defaultColWidth="9.140625" defaultRowHeight="15" x14ac:dyDescent="0.25"/>
  <cols>
    <col min="1" max="1" width="6" style="3" bestFit="1" customWidth="1"/>
    <col min="2" max="2" width="42.85546875" style="4" customWidth="1"/>
    <col min="3" max="3" width="41.42578125" style="4" customWidth="1"/>
    <col min="4" max="4" width="51.7109375" style="14" customWidth="1"/>
    <col min="5" max="5" width="13.140625" customWidth="1"/>
    <col min="6" max="10" width="20.140625" style="1" customWidth="1"/>
    <col min="11" max="11" width="10.85546875" style="6" customWidth="1"/>
    <col min="12" max="14" width="9.140625" style="6"/>
    <col min="15" max="15" width="6.42578125" style="6" bestFit="1" customWidth="1"/>
    <col min="16" max="16384" width="9.140625" style="6"/>
  </cols>
  <sheetData>
    <row r="1" spans="1:17" ht="16.899999999999999" customHeight="1" x14ac:dyDescent="0.65">
      <c r="A1" s="66" t="s">
        <v>0</v>
      </c>
      <c r="B1" s="29"/>
      <c r="C1" s="29"/>
      <c r="E1" s="29"/>
      <c r="F1" s="29"/>
      <c r="G1" s="29"/>
      <c r="H1" s="29"/>
      <c r="I1" s="29"/>
      <c r="J1" s="29"/>
      <c r="K1" s="7"/>
      <c r="L1" s="7"/>
      <c r="M1" s="7"/>
      <c r="N1" s="7"/>
      <c r="O1" s="7"/>
      <c r="P1" s="7"/>
      <c r="Q1" s="7"/>
    </row>
    <row r="2" spans="1:17" ht="16.899999999999999" customHeight="1" x14ac:dyDescent="0.65">
      <c r="A2" s="66" t="s">
        <v>43</v>
      </c>
      <c r="B2" s="29"/>
      <c r="C2" s="29"/>
      <c r="E2" s="29"/>
      <c r="F2" s="29"/>
      <c r="G2" s="29"/>
      <c r="H2" s="29"/>
      <c r="I2" s="29"/>
      <c r="J2" s="29"/>
      <c r="K2" s="7"/>
      <c r="L2" s="7"/>
      <c r="M2" s="7"/>
      <c r="N2" s="7"/>
      <c r="O2" s="7"/>
      <c r="P2" s="7"/>
      <c r="Q2" s="7"/>
    </row>
    <row r="3" spans="1:17" ht="21" x14ac:dyDescent="0.4">
      <c r="A3" s="30" t="s">
        <v>33</v>
      </c>
      <c r="B3" s="30"/>
      <c r="C3" s="30"/>
      <c r="D3" s="30"/>
      <c r="E3" s="30"/>
      <c r="F3" s="30"/>
      <c r="G3" s="30"/>
      <c r="H3" s="30"/>
      <c r="I3" s="30"/>
      <c r="J3" s="30"/>
      <c r="K3" s="8"/>
      <c r="L3" s="8"/>
      <c r="M3" s="8"/>
      <c r="N3" s="8"/>
      <c r="O3" s="8"/>
      <c r="P3" s="8"/>
      <c r="Q3" s="8"/>
    </row>
    <row r="4" spans="1:17" s="18" customFormat="1" ht="18.600000000000001" thickBot="1" x14ac:dyDescent="0.4">
      <c r="A4" s="16"/>
      <c r="B4" s="16"/>
      <c r="C4" s="16"/>
      <c r="D4" s="13"/>
      <c r="E4" s="5"/>
      <c r="F4" s="9"/>
      <c r="G4" s="9"/>
      <c r="H4" s="9"/>
      <c r="I4" s="9"/>
      <c r="J4" s="9"/>
      <c r="K4" s="16"/>
      <c r="L4" s="16"/>
      <c r="M4" s="16"/>
      <c r="N4" s="16"/>
      <c r="O4" s="16"/>
      <c r="P4" s="16"/>
      <c r="Q4" s="16"/>
    </row>
    <row r="5" spans="1:17" s="18" customFormat="1" ht="15.6" x14ac:dyDescent="0.3">
      <c r="A5" s="16"/>
      <c r="B5" s="22" t="s">
        <v>2</v>
      </c>
      <c r="C5" s="92" t="str">
        <f>IF('Pension Report'!C5=0,"",'Pension Report'!C5)</f>
        <v>City of Grand Haven</v>
      </c>
      <c r="D5" s="13"/>
      <c r="E5" s="24"/>
      <c r="F5" s="25"/>
      <c r="G5" s="25"/>
      <c r="H5" s="25"/>
      <c r="I5" s="25"/>
      <c r="J5" s="25"/>
      <c r="K5" s="16"/>
      <c r="L5" s="16"/>
      <c r="M5" s="16"/>
      <c r="N5" s="16"/>
      <c r="O5" s="16"/>
      <c r="P5" s="16"/>
      <c r="Q5" s="16"/>
    </row>
    <row r="6" spans="1:17" s="18" customFormat="1" ht="15.6" x14ac:dyDescent="0.3">
      <c r="A6" s="16"/>
      <c r="B6" s="55" t="s">
        <v>28</v>
      </c>
      <c r="C6" s="77" t="str">
        <f>IF('Pension Report'!C6=0,"",'Pension Report'!C6)</f>
        <v>702030</v>
      </c>
      <c r="D6" s="13"/>
      <c r="E6" s="24"/>
      <c r="F6" s="25"/>
      <c r="G6" s="25"/>
      <c r="H6" s="25"/>
      <c r="I6" s="25"/>
      <c r="J6" s="25"/>
      <c r="K6" s="16"/>
      <c r="L6" s="16"/>
      <c r="M6" s="16"/>
      <c r="N6" s="16"/>
      <c r="O6" s="16"/>
      <c r="P6" s="16"/>
      <c r="Q6" s="16"/>
    </row>
    <row r="7" spans="1:17" s="18" customFormat="1" ht="15.6" x14ac:dyDescent="0.3">
      <c r="A7" s="16"/>
      <c r="B7" s="26" t="s">
        <v>47</v>
      </c>
      <c r="C7" s="77">
        <f>IF('Pension Report'!C7=0,"",'Pension Report'!C7)</f>
        <v>2017</v>
      </c>
      <c r="D7" s="13"/>
      <c r="E7" s="24"/>
      <c r="F7" s="25"/>
      <c r="G7" s="25"/>
      <c r="H7" s="25"/>
      <c r="I7" s="25"/>
      <c r="J7" s="25"/>
      <c r="K7" s="16"/>
      <c r="L7" s="16"/>
      <c r="M7" s="16"/>
      <c r="N7" s="16"/>
      <c r="O7" s="16"/>
      <c r="P7" s="16"/>
      <c r="Q7" s="16"/>
    </row>
    <row r="8" spans="1:17" s="18" customFormat="1" ht="15.6" x14ac:dyDescent="0.3">
      <c r="A8" s="16"/>
      <c r="B8" s="26" t="s">
        <v>16</v>
      </c>
      <c r="C8" s="91" t="str">
        <f>IF('Pension Report'!C8=0,"",'Pension Report'!C8)</f>
        <v>James P. Bonamy</v>
      </c>
      <c r="D8" s="13"/>
      <c r="E8" s="24"/>
      <c r="F8" s="25"/>
      <c r="G8" s="25"/>
      <c r="H8" s="25"/>
      <c r="I8" s="25"/>
      <c r="J8" s="25"/>
      <c r="K8" s="16"/>
      <c r="L8" s="16"/>
      <c r="M8" s="16"/>
      <c r="N8" s="16"/>
      <c r="O8" s="16"/>
      <c r="P8" s="16"/>
      <c r="Q8" s="16"/>
    </row>
    <row r="9" spans="1:17" s="18" customFormat="1" ht="15.6" x14ac:dyDescent="0.3">
      <c r="A9" s="16"/>
      <c r="B9" s="26" t="s">
        <v>34</v>
      </c>
      <c r="C9" s="91" t="str">
        <f>IF('Pension Report'!C9=0,"",'Pension Report'!C9)</f>
        <v>Finance Director</v>
      </c>
      <c r="D9" s="13"/>
      <c r="E9" s="24"/>
      <c r="F9" s="25"/>
      <c r="G9" s="25"/>
      <c r="H9" s="25"/>
      <c r="I9" s="25"/>
      <c r="J9" s="25"/>
      <c r="K9" s="16"/>
      <c r="L9" s="16"/>
      <c r="M9" s="16"/>
      <c r="N9" s="16"/>
      <c r="O9" s="16"/>
      <c r="P9" s="16"/>
      <c r="Q9" s="16"/>
    </row>
    <row r="10" spans="1:17" s="18" customFormat="1" ht="15.6" x14ac:dyDescent="0.3">
      <c r="A10" s="16"/>
      <c r="B10" s="26" t="s">
        <v>44</v>
      </c>
      <c r="C10" s="91" t="str">
        <f>IF('Pension Report'!C10=0,"",'Pension Report'!C10)</f>
        <v>jbonamy@grandhaven.org</v>
      </c>
      <c r="D10" s="13"/>
      <c r="E10" s="24"/>
      <c r="F10" s="25"/>
      <c r="G10" s="25"/>
      <c r="H10" s="25"/>
      <c r="I10" s="25"/>
      <c r="J10" s="25"/>
      <c r="K10" s="16"/>
      <c r="L10" s="16"/>
      <c r="M10" s="16"/>
      <c r="N10" s="16"/>
      <c r="O10" s="16"/>
      <c r="P10" s="16"/>
      <c r="Q10" s="16"/>
    </row>
    <row r="11" spans="1:17" s="18" customFormat="1" ht="16.149999999999999" thickBot="1" x14ac:dyDescent="0.35">
      <c r="A11" s="16"/>
      <c r="B11" s="27" t="s">
        <v>45</v>
      </c>
      <c r="C11" s="78" t="str">
        <f>IF('Pension Report'!C11=0,"",'Pension Report'!C11)</f>
        <v>616 935-3214</v>
      </c>
      <c r="D11" s="13"/>
      <c r="E11" s="24"/>
      <c r="F11" s="25"/>
      <c r="G11" s="25"/>
      <c r="H11" s="25"/>
      <c r="I11" s="25"/>
      <c r="J11" s="25"/>
      <c r="K11" s="16"/>
      <c r="L11" s="16"/>
      <c r="M11" s="16"/>
      <c r="N11" s="16"/>
      <c r="O11" s="16"/>
      <c r="P11" s="16"/>
      <c r="Q11" s="16"/>
    </row>
    <row r="12" spans="1:17" s="18" customFormat="1" ht="15.6" x14ac:dyDescent="0.3">
      <c r="A12" s="16"/>
      <c r="B12" s="67"/>
      <c r="C12" s="68"/>
      <c r="D12" s="13"/>
      <c r="E12" s="24"/>
      <c r="F12" s="25"/>
      <c r="G12" s="25"/>
      <c r="H12" s="25"/>
      <c r="I12" s="25"/>
      <c r="J12" s="25"/>
      <c r="K12" s="16"/>
      <c r="L12" s="16"/>
      <c r="M12" s="16"/>
      <c r="N12" s="16"/>
      <c r="O12" s="16"/>
      <c r="P12" s="16"/>
      <c r="Q12" s="16"/>
    </row>
    <row r="13" spans="1:17" s="18" customFormat="1" ht="72" customHeight="1" x14ac:dyDescent="0.3">
      <c r="A13" s="16"/>
      <c r="B13" s="98" t="s">
        <v>46</v>
      </c>
      <c r="C13" s="99"/>
      <c r="D13" s="13"/>
      <c r="E13" s="24"/>
      <c r="F13" s="25"/>
      <c r="G13" s="25"/>
      <c r="H13" s="25"/>
      <c r="I13" s="25"/>
      <c r="J13" s="25"/>
      <c r="K13" s="16"/>
      <c r="L13" s="16"/>
      <c r="M13" s="16"/>
      <c r="N13" s="16"/>
      <c r="O13" s="16"/>
      <c r="P13" s="16"/>
      <c r="Q13" s="16"/>
    </row>
    <row r="14" spans="1:17" s="18" customFormat="1" ht="15.6" x14ac:dyDescent="0.3">
      <c r="A14" s="16"/>
      <c r="D14" s="13"/>
      <c r="E14" s="20"/>
      <c r="F14" s="10"/>
      <c r="G14" s="10"/>
      <c r="H14" s="10"/>
      <c r="I14" s="10"/>
      <c r="J14" s="10"/>
      <c r="K14" s="16"/>
      <c r="L14" s="16"/>
      <c r="M14" s="16"/>
      <c r="N14" s="16"/>
      <c r="O14" s="16"/>
      <c r="P14" s="16"/>
      <c r="Q14" s="16"/>
    </row>
    <row r="15" spans="1:17" s="16" customFormat="1" ht="31.15" x14ac:dyDescent="0.3">
      <c r="A15" s="31" t="s">
        <v>9</v>
      </c>
      <c r="B15" s="69" t="s">
        <v>26</v>
      </c>
      <c r="C15" s="70"/>
      <c r="D15" s="32" t="s">
        <v>10</v>
      </c>
      <c r="E15" s="56" t="s">
        <v>37</v>
      </c>
      <c r="F15" s="32" t="s">
        <v>20</v>
      </c>
      <c r="G15" s="32" t="s">
        <v>21</v>
      </c>
      <c r="H15" s="32" t="s">
        <v>22</v>
      </c>
      <c r="I15" s="32" t="s">
        <v>23</v>
      </c>
      <c r="J15" s="33" t="s">
        <v>24</v>
      </c>
    </row>
    <row r="16" spans="1:17" s="18" customFormat="1" ht="15.6" x14ac:dyDescent="0.3">
      <c r="A16" s="37">
        <v>1</v>
      </c>
      <c r="B16" s="38" t="s">
        <v>12</v>
      </c>
      <c r="C16" s="38"/>
      <c r="D16" s="38" t="s">
        <v>14</v>
      </c>
      <c r="E16" s="58" t="s">
        <v>39</v>
      </c>
      <c r="F16" s="79" t="s">
        <v>57</v>
      </c>
      <c r="G16" s="79"/>
      <c r="H16" s="79"/>
      <c r="I16" s="79"/>
      <c r="J16" s="80"/>
    </row>
    <row r="17" spans="1:17" s="18" customFormat="1" ht="15.6" x14ac:dyDescent="0.3">
      <c r="A17" s="34">
        <f t="shared" ref="A17:A26" si="0">A16+1</f>
        <v>2</v>
      </c>
      <c r="B17" s="35" t="s">
        <v>35</v>
      </c>
      <c r="C17" s="35"/>
      <c r="D17" s="35" t="s">
        <v>4</v>
      </c>
      <c r="E17" s="35" t="s">
        <v>40</v>
      </c>
      <c r="F17" s="81">
        <v>1948271</v>
      </c>
      <c r="G17" s="81"/>
      <c r="H17" s="81"/>
      <c r="I17" s="81"/>
      <c r="J17" s="82"/>
    </row>
    <row r="18" spans="1:17" s="18" customFormat="1" ht="15.6" x14ac:dyDescent="0.3">
      <c r="A18" s="37">
        <f t="shared" si="0"/>
        <v>3</v>
      </c>
      <c r="B18" s="38" t="s">
        <v>29</v>
      </c>
      <c r="C18" s="38"/>
      <c r="D18" s="38" t="s">
        <v>4</v>
      </c>
      <c r="E18" s="58" t="s">
        <v>40</v>
      </c>
      <c r="F18" s="83">
        <v>6353547</v>
      </c>
      <c r="G18" s="83"/>
      <c r="H18" s="83"/>
      <c r="I18" s="83"/>
      <c r="J18" s="84"/>
    </row>
    <row r="19" spans="1:17" s="18" customFormat="1" ht="15.6" x14ac:dyDescent="0.3">
      <c r="A19" s="61">
        <f t="shared" si="0"/>
        <v>4</v>
      </c>
      <c r="B19" s="35" t="s">
        <v>38</v>
      </c>
      <c r="C19" s="35"/>
      <c r="D19" s="35" t="s">
        <v>4</v>
      </c>
      <c r="E19" s="35" t="s">
        <v>39</v>
      </c>
      <c r="F19" s="85">
        <v>42916</v>
      </c>
      <c r="G19" s="85"/>
      <c r="H19" s="85"/>
      <c r="I19" s="85"/>
      <c r="J19" s="86"/>
    </row>
    <row r="20" spans="1:17" s="18" customFormat="1" ht="15.6" x14ac:dyDescent="0.3">
      <c r="A20" s="62">
        <f>+A19+1</f>
        <v>5</v>
      </c>
      <c r="B20" s="63" t="s">
        <v>18</v>
      </c>
      <c r="C20" s="63"/>
      <c r="D20" s="63" t="s">
        <v>4</v>
      </c>
      <c r="E20" s="63" t="s">
        <v>40</v>
      </c>
      <c r="F20" s="87">
        <v>859095</v>
      </c>
      <c r="G20" s="87"/>
      <c r="H20" s="87"/>
      <c r="I20" s="87"/>
      <c r="J20" s="88"/>
    </row>
    <row r="21" spans="1:17" s="18" customFormat="1" ht="15.6" x14ac:dyDescent="0.3">
      <c r="A21" s="61">
        <f>+A20+1</f>
        <v>6</v>
      </c>
      <c r="B21" s="64" t="s">
        <v>1</v>
      </c>
      <c r="C21" s="64"/>
      <c r="D21" s="64" t="s">
        <v>4</v>
      </c>
      <c r="E21" s="64" t="s">
        <v>40</v>
      </c>
      <c r="F21" s="89">
        <v>13168741</v>
      </c>
      <c r="G21" s="89"/>
      <c r="H21" s="89"/>
      <c r="I21" s="89"/>
      <c r="J21" s="90"/>
    </row>
    <row r="22" spans="1:17" s="18" customFormat="1" ht="15.6" x14ac:dyDescent="0.3">
      <c r="A22" s="48">
        <f>+A21+1</f>
        <v>7</v>
      </c>
      <c r="B22" s="49" t="s">
        <v>8</v>
      </c>
      <c r="C22" s="49"/>
      <c r="D22" s="50"/>
      <c r="E22" s="50"/>
      <c r="F22" s="51"/>
      <c r="G22" s="51"/>
      <c r="H22" s="51"/>
      <c r="I22" s="51"/>
      <c r="J22" s="52"/>
      <c r="O22" s="16"/>
      <c r="P22" s="16"/>
      <c r="Q22" s="16"/>
    </row>
    <row r="23" spans="1:17" s="18" customFormat="1" ht="15.6" x14ac:dyDescent="0.3">
      <c r="A23" s="37">
        <f t="shared" si="0"/>
        <v>8</v>
      </c>
      <c r="B23" s="38" t="s">
        <v>15</v>
      </c>
      <c r="C23" s="38"/>
      <c r="D23" s="40" t="s">
        <v>13</v>
      </c>
      <c r="E23" s="57"/>
      <c r="F23" s="41" t="str">
        <f>IF(OR(MID($C$6,3,1)="0",MID($C$6,3,1)="1",MID($C$6,3,1)="2",MID($C$6,3,1)="3"),"YES","NO")</f>
        <v>YES</v>
      </c>
      <c r="G23" s="41" t="str">
        <f t="shared" ref="G23:J23" si="1">IF(OR(MID($C$6,3,1)="0",MID($C$6,3,1)="1",MID($C$6,3,1)="2",MID($C$6,3,1)="3"),"YES","NO")</f>
        <v>YES</v>
      </c>
      <c r="H23" s="41" t="str">
        <f t="shared" si="1"/>
        <v>YES</v>
      </c>
      <c r="I23" s="41" t="str">
        <f t="shared" si="1"/>
        <v>YES</v>
      </c>
      <c r="J23" s="59" t="str">
        <f t="shared" si="1"/>
        <v>YES</v>
      </c>
      <c r="O23" s="16"/>
      <c r="P23" s="16"/>
      <c r="Q23" s="16"/>
    </row>
    <row r="24" spans="1:17" s="18" customFormat="1" ht="15.6" x14ac:dyDescent="0.3">
      <c r="A24" s="34">
        <f t="shared" si="0"/>
        <v>9</v>
      </c>
      <c r="B24" s="35" t="s">
        <v>6</v>
      </c>
      <c r="C24" s="35"/>
      <c r="D24" s="42" t="s">
        <v>3</v>
      </c>
      <c r="E24" s="35" t="s">
        <v>40</v>
      </c>
      <c r="F24" s="53">
        <f>IFERROR(F17/F18,"")</f>
        <v>0.30664304521553076</v>
      </c>
      <c r="G24" s="53" t="str">
        <f t="shared" ref="G24:J24" si="2">IFERROR(G17/G18,"")</f>
        <v/>
      </c>
      <c r="H24" s="53" t="str">
        <f t="shared" si="2"/>
        <v/>
      </c>
      <c r="I24" s="53" t="str">
        <f t="shared" si="2"/>
        <v/>
      </c>
      <c r="J24" s="65" t="str">
        <f t="shared" si="2"/>
        <v/>
      </c>
      <c r="O24" s="16"/>
      <c r="P24" s="16"/>
      <c r="Q24" s="16"/>
    </row>
    <row r="25" spans="1:17" s="18" customFormat="1" ht="15.6" x14ac:dyDescent="0.3">
      <c r="A25" s="37">
        <f t="shared" si="0"/>
        <v>10</v>
      </c>
      <c r="B25" s="38" t="s">
        <v>7</v>
      </c>
      <c r="C25" s="38"/>
      <c r="D25" s="40" t="s">
        <v>3</v>
      </c>
      <c r="E25" s="58" t="s">
        <v>40</v>
      </c>
      <c r="F25" s="71">
        <f>IFERROR(SUM($F$20:$J$20)/F21,0)</f>
        <v>6.5237443731333167E-2</v>
      </c>
      <c r="G25" s="71">
        <f t="shared" ref="G25:J25" si="3">IFERROR(SUM($F$20:$J$20)/G21,0)</f>
        <v>0</v>
      </c>
      <c r="H25" s="71">
        <f t="shared" si="3"/>
        <v>0</v>
      </c>
      <c r="I25" s="71">
        <f t="shared" si="3"/>
        <v>0</v>
      </c>
      <c r="J25" s="72">
        <f t="shared" si="3"/>
        <v>0</v>
      </c>
      <c r="O25" s="16"/>
      <c r="P25" s="16"/>
      <c r="Q25" s="16"/>
    </row>
    <row r="26" spans="1:17" s="18" customFormat="1" ht="46.9" x14ac:dyDescent="0.3">
      <c r="A26" s="34">
        <f t="shared" si="0"/>
        <v>11</v>
      </c>
      <c r="B26" s="35" t="s">
        <v>19</v>
      </c>
      <c r="C26" s="35"/>
      <c r="D26" s="39" t="s">
        <v>42</v>
      </c>
      <c r="E26" s="35" t="s">
        <v>40</v>
      </c>
      <c r="F26" s="36" t="str">
        <f>IF(F23="YES",IF(AND(F24&lt;0.4,F25&gt;0.12),"YES","NO"),(IF(F24&lt;0.4,"YES","NO")))</f>
        <v>NO</v>
      </c>
      <c r="G26" s="36" t="str">
        <f>IF(G23="YES",IF(AND(G24&lt;0.4,G25&gt;0.12),"YES","NO"),(IF(G24&lt;0.4,"YES","NO")))</f>
        <v>NO</v>
      </c>
      <c r="H26" s="36" t="str">
        <f>IF(H23="YES",IF(AND(H24&lt;0.4,H25&gt;0.12),"YES","NO"),(IF(H24&lt;0.4,"YES","NO")))</f>
        <v>NO</v>
      </c>
      <c r="I26" s="36" t="str">
        <f>IF(I23="YES",IF(AND(I24&lt;0.4,I25&gt;0.12),"YES","NO"),(IF(I24&lt;0.4,"YES","NO")))</f>
        <v>NO</v>
      </c>
      <c r="J26" s="60" t="str">
        <f>IF(J23="YES",IF(AND(J24&lt;0.4,J25&gt;0.12),"YES","NO"),(IF(J24&lt;0.4,"YES","NO")))</f>
        <v>NO</v>
      </c>
      <c r="O26" s="16"/>
      <c r="P26" s="16"/>
      <c r="Q26" s="16"/>
    </row>
    <row r="27" spans="1:17" s="18" customFormat="1" ht="15.75" x14ac:dyDescent="0.25">
      <c r="A27" s="16"/>
      <c r="D27" s="13"/>
      <c r="E27" s="24"/>
      <c r="F27" s="25"/>
      <c r="G27" s="25"/>
      <c r="H27" s="25"/>
      <c r="I27" s="25"/>
      <c r="J27" s="25"/>
    </row>
    <row r="28" spans="1:17" s="18" customFormat="1" ht="40.5" customHeight="1" x14ac:dyDescent="0.3">
      <c r="A28" s="94" t="s">
        <v>48</v>
      </c>
      <c r="B28" s="95"/>
      <c r="C28" s="95"/>
      <c r="D28" s="95"/>
      <c r="E28" s="95"/>
      <c r="F28" s="96"/>
      <c r="G28" s="16"/>
      <c r="H28" s="16"/>
      <c r="I28" s="16"/>
      <c r="J28" s="16"/>
    </row>
    <row r="29" spans="1:17" s="18" customFormat="1" ht="15.75" x14ac:dyDescent="0.25">
      <c r="A29" s="16"/>
      <c r="D29" s="13"/>
      <c r="E29" s="4"/>
      <c r="F29" s="1"/>
      <c r="G29" s="1"/>
      <c r="H29" s="1"/>
      <c r="I29" s="1"/>
      <c r="J29" s="1"/>
    </row>
  </sheetData>
  <sheetProtection algorithmName="SHA-512" hashValue="sI8eFXc5ub7iluOzxY13WSj2WNNS2nXlwLR/rVfnJvfTnSXHosr1dWiJJcDKE4NpWMu2tPZqWJfslp0Q2iMJ4g==" saltValue="bK9HrWLXont9uVnY5m43Sw==" spinCount="100000" sheet="1" objects="1" scenarios="1"/>
  <protectedRanges>
    <protectedRange sqref="F16:J18 F21:J21 C5:C12" name="OPEB"/>
    <protectedRange sqref="F19:J19" name="Pension_1"/>
  </protectedRanges>
  <mergeCells count="2">
    <mergeCell ref="A28:F28"/>
    <mergeCell ref="B13:C13"/>
  </mergeCells>
  <conditionalFormatting sqref="F26">
    <cfRule type="cellIs" dxfId="1" priority="2" operator="equal">
      <formula>"YES"</formula>
    </cfRule>
  </conditionalFormatting>
  <conditionalFormatting sqref="G26:J26">
    <cfRule type="cellIs" dxfId="0" priority="1" operator="equal">
      <formula>"YES"</formula>
    </cfRule>
  </conditionalFormatting>
  <dataValidations count="4">
    <dataValidation type="whole" showInputMessage="1" showErrorMessage="1" error="Please enter a number_x000a_" sqref="F22:J22">
      <formula1>0</formula1>
      <formula2>9999999999</formula2>
    </dataValidation>
    <dataValidation type="decimal" allowBlank="1" showInputMessage="1" showErrorMessage="1" error="Please enter a number_x000a_" sqref="F18:J18">
      <formula1>0</formula1>
      <formula2>999999999999999000</formula2>
    </dataValidation>
    <dataValidation type="decimal" allowBlank="1" showInputMessage="1" showErrorMessage="1" error="Please enter a number" sqref="F17:J17 F20:J21">
      <formula1>0</formula1>
      <formula2>99999999999999900000</formula2>
    </dataValidation>
    <dataValidation type="date" allowBlank="1" showInputMessage="1" showErrorMessage="1" promptTitle="Date" prompt="12/31/2016 format._x000a_Not December 31, 2016. " sqref="F19:J19">
      <formula1>42005</formula1>
      <formula2>55153</formula2>
    </dataValidation>
  </dataValidations>
  <hyperlinks>
    <hyperlink ref="B6" r:id="rId1"/>
  </hyperlinks>
  <pageMargins left="0.25" right="0.25" top="0.5" bottom="0.5" header="0.3" footer="0.3"/>
  <pageSetup scale="52" orientation="landscape"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Pension Report</vt:lpstr>
      <vt:lpstr>Health Care (OPEB) Report</vt:lpstr>
    </vt:vector>
  </TitlesOfParts>
  <Company>State of Michigan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Irrer, Samuel (TREASURY)</dc:creator>
  <cp:lastModifiedBy>Matthew VanPortfliet</cp:lastModifiedBy>
  <cp:lastPrinted>2018-01-04T13:52:41Z</cp:lastPrinted>
  <dcterms:created xsi:type="dcterms:W3CDTF">2017-12-11T13:11:46Z</dcterms:created>
  <dcterms:modified xsi:type="dcterms:W3CDTF">2018-01-11T19:52:01Z</dcterms:modified>
</cp:coreProperties>
</file>